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wyer/Desktop/untitled folder/"/>
    </mc:Choice>
  </mc:AlternateContent>
  <xr:revisionPtr revIDLastSave="0" documentId="8_{52377ED4-F5F0-6344-95F1-C36106494A0F}" xr6:coauthVersionLast="47" xr6:coauthVersionMax="47" xr10:uidLastSave="{00000000-0000-0000-0000-000000000000}"/>
  <bookViews>
    <workbookView xWindow="10760" yWindow="1400" windowWidth="18040" windowHeight="15540" xr2:uid="{8F4ABF9A-608A-7845-B6EB-49F85101781F}"/>
  </bookViews>
  <sheets>
    <sheet name="Sheet1" sheetId="1" r:id="rId1"/>
  </sheets>
  <definedNames>
    <definedName name="_xlnm.Print_Area" localSheetId="0">Sheet1!$A$1:$D$14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D2" i="1"/>
  <c r="C9" i="1"/>
  <c r="B12" i="1"/>
  <c r="B10" i="1"/>
  <c r="B9" i="1"/>
  <c r="B11" i="1" s="1"/>
  <c r="D9" i="1" l="1"/>
  <c r="D12" i="1"/>
  <c r="B13" i="1"/>
  <c r="C10" i="1" l="1"/>
</calcChain>
</file>

<file path=xl/sharedStrings.xml><?xml version="1.0" encoding="utf-8"?>
<sst xmlns="http://schemas.openxmlformats.org/spreadsheetml/2006/main" count="18" uniqueCount="18">
  <si>
    <t>INPUT</t>
  </si>
  <si>
    <r>
      <rPr>
        <b/>
        <sz val="10"/>
        <color theme="1"/>
        <rFont val="Times New Roman"/>
        <family val="1"/>
      </rPr>
      <t>Arm</t>
    </r>
    <r>
      <rPr>
        <sz val="10"/>
        <color theme="1"/>
        <rFont val="Times New Roman"/>
        <family val="1"/>
      </rPr>
      <t xml:space="preserve">
(inches)</t>
    </r>
  </si>
  <si>
    <r>
      <rPr>
        <b/>
        <sz val="10"/>
        <color theme="1"/>
        <rFont val="Times New Roman"/>
        <family val="1"/>
      </rPr>
      <t xml:space="preserve">Moment </t>
    </r>
    <r>
      <rPr>
        <sz val="10"/>
        <color theme="1"/>
        <rFont val="Times New Roman"/>
        <family val="1"/>
      </rPr>
      <t xml:space="preserve">
(Inch lbs)</t>
    </r>
  </si>
  <si>
    <t xml:space="preserve">Quarts of oil? </t>
  </si>
  <si>
    <t>Wgt in left front seat?</t>
  </si>
  <si>
    <t>Wgt in right front seat?</t>
  </si>
  <si>
    <t>Wgt in back seats?</t>
  </si>
  <si>
    <t>Gallons of fuel?</t>
  </si>
  <si>
    <t>Wgt in baggage?</t>
  </si>
  <si>
    <t>Empty weight =</t>
  </si>
  <si>
    <t xml:space="preserve">Gross weight = </t>
  </si>
  <si>
    <t>Actual CG =</t>
  </si>
  <si>
    <t xml:space="preserve">Aft CG limit = </t>
  </si>
  <si>
    <t>The forward CG limit</t>
  </si>
  <si>
    <t xml:space="preserve">limit is the sum of </t>
  </si>
  <si>
    <t>these three numbers</t>
  </si>
  <si>
    <t xml:space="preserve">Forward CG limit = </t>
  </si>
  <si>
    <r>
      <t xml:space="preserve">Cherokee Notches
</t>
    </r>
    <r>
      <rPr>
        <b/>
        <sz val="9"/>
        <color theme="1"/>
        <rFont val="Times New Roman"/>
        <family val="1"/>
      </rPr>
      <t>(Right seat at 9th notch)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</si>
</sst>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Brush Script MT Italic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4" fontId="1" fillId="0" borderId="0" xfId="0" applyNumberFormat="1" applyFont="1"/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782320</xdr:colOff>
      <xdr:row>13</xdr:row>
      <xdr:rowOff>0</xdr:rowOff>
    </xdr:from>
    <xdr:to>
      <xdr:col>2</xdr:col>
      <xdr:colOff>852834</xdr:colOff>
      <xdr:row>13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CBBC33-6BFD-8647-ABFE-CED645FD0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" y="2794000"/>
          <a:ext cx="2112674" cy="548640"/>
        </a:xfrm>
        <a:prstGeom prst="rect">
          <a:avLst/>
        </a:prstGeom>
      </xdr:spPr>
    </xdr:pic>
    <xdr:clientData/>
  </xdr:twoCellAnchor>
  <xdr:twoCellAnchor>
    <xdr:from>
      <xdr:col>0</xdr:col>
      <xdr:colOff>1117600</xdr:colOff>
      <xdr:row>9</xdr:row>
      <xdr:rowOff>0</xdr:rowOff>
    </xdr:from>
    <xdr:to>
      <xdr:col>1</xdr:col>
      <xdr:colOff>20320</xdr:colOff>
      <xdr:row>12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44B9668F-6F61-904B-A25D-FCA7C59570D6}"/>
            </a:ext>
          </a:extLst>
        </xdr:cNvPr>
        <xdr:cNvSpPr>
          <a:spLocks/>
        </xdr:cNvSpPr>
      </xdr:nvSpPr>
      <xdr:spPr bwMode="auto">
        <a:xfrm>
          <a:off x="1117600" y="1889760"/>
          <a:ext cx="233680" cy="690880"/>
        </a:xfrm>
        <a:prstGeom prst="leftBrace">
          <a:avLst>
            <a:gd name="adj1" fmla="val 2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0822-731A-D243-864E-98EEAD3A7AEF}">
  <dimension ref="A1:G24"/>
  <sheetViews>
    <sheetView tabSelected="1" zoomScale="125" zoomScaleNormal="125" workbookViewId="0">
      <selection activeCell="F21" sqref="F21"/>
    </sheetView>
  </sheetViews>
  <sheetFormatPr baseColWidth="10" defaultColWidth="14" defaultRowHeight="13"/>
  <cols>
    <col min="1" max="1" width="17.5" style="1" customWidth="1"/>
    <col min="2" max="2" width="9.33203125" style="1" customWidth="1"/>
    <col min="3" max="3" width="12.83203125" style="1" customWidth="1"/>
    <col min="4" max="4" width="10" style="1" customWidth="1"/>
    <col min="5" max="5" width="14" style="1"/>
    <col min="6" max="6" width="38.33203125" style="1" customWidth="1"/>
    <col min="7" max="16384" width="14" style="1"/>
  </cols>
  <sheetData>
    <row r="1" spans="1:7" ht="29" customHeight="1" thickBot="1">
      <c r="A1" s="25" t="s">
        <v>17</v>
      </c>
      <c r="B1" s="20" t="s">
        <v>0</v>
      </c>
      <c r="C1" s="2" t="s">
        <v>1</v>
      </c>
      <c r="D1" s="2" t="s">
        <v>2</v>
      </c>
    </row>
    <row r="2" spans="1:7" ht="15" thickBot="1">
      <c r="A2" s="4" t="s">
        <v>3</v>
      </c>
      <c r="B2" s="6">
        <v>7</v>
      </c>
      <c r="C2" s="11">
        <v>32.5</v>
      </c>
      <c r="D2" s="1">
        <f>1.875*B2*C2</f>
        <v>426.5625</v>
      </c>
    </row>
    <row r="3" spans="1:7" ht="15" thickBot="1">
      <c r="A3" s="4" t="s">
        <v>4</v>
      </c>
      <c r="B3" s="6">
        <v>215</v>
      </c>
      <c r="C3" s="11">
        <v>85.5</v>
      </c>
      <c r="D3" s="1">
        <f>B3*C3</f>
        <v>18382.5</v>
      </c>
    </row>
    <row r="4" spans="1:7" ht="15" thickBot="1">
      <c r="A4" s="4" t="s">
        <v>5</v>
      </c>
      <c r="B4" s="6">
        <v>207</v>
      </c>
      <c r="C4" s="11">
        <v>90.5</v>
      </c>
      <c r="D4" s="1">
        <f>B4*C4</f>
        <v>18733.5</v>
      </c>
    </row>
    <row r="5" spans="1:7" ht="15" thickBot="1">
      <c r="A5" s="4" t="s">
        <v>6</v>
      </c>
      <c r="B5" s="6">
        <v>0</v>
      </c>
      <c r="C5" s="11">
        <v>117</v>
      </c>
      <c r="D5" s="1">
        <f>B5*C5</f>
        <v>0</v>
      </c>
    </row>
    <row r="6" spans="1:7" ht="15" thickBot="1">
      <c r="A6" s="4" t="s">
        <v>7</v>
      </c>
      <c r="B6" s="6">
        <v>36</v>
      </c>
      <c r="C6" s="11">
        <v>95</v>
      </c>
      <c r="D6" s="1">
        <f>6*B6*C6</f>
        <v>20520</v>
      </c>
    </row>
    <row r="7" spans="1:7" ht="15" thickBot="1">
      <c r="A7" s="4" t="s">
        <v>8</v>
      </c>
      <c r="B7" s="6">
        <v>0</v>
      </c>
      <c r="C7" s="11">
        <v>125</v>
      </c>
      <c r="D7" s="1">
        <f>B7*C7</f>
        <v>0</v>
      </c>
    </row>
    <row r="8" spans="1:7" ht="14" thickBot="1">
      <c r="A8" s="4" t="s">
        <v>9</v>
      </c>
      <c r="B8" s="12">
        <v>1282.4000000000001</v>
      </c>
      <c r="C8" s="11">
        <v>85.01</v>
      </c>
      <c r="D8" s="10">
        <f>B8*C8</f>
        <v>109016.82400000001</v>
      </c>
    </row>
    <row r="9" spans="1:7" ht="14" thickBot="1">
      <c r="A9" s="4" t="s">
        <v>10</v>
      </c>
      <c r="B9" s="8">
        <f>1.875*B2+B3+B4+B5+6*B6+B7+B8</f>
        <v>1933.5250000000001</v>
      </c>
      <c r="C9" s="3" t="str">
        <f>IF(B9&lt;2150.5," Weight is OK!"," Over Max Wgt!")</f>
        <v xml:space="preserve"> Weight is OK!</v>
      </c>
      <c r="D9" s="7">
        <f>SUM(D2:D8)</f>
        <v>167079.38650000002</v>
      </c>
    </row>
    <row r="10" spans="1:7" ht="18" customHeight="1">
      <c r="A10" s="5" t="s">
        <v>13</v>
      </c>
      <c r="B10" s="14">
        <f>IF(B9&gt;1850,(85.01+0.01666*(B9-1850)),0)</f>
        <v>86.401526500000003</v>
      </c>
      <c r="C10" s="3" t="str">
        <f>IF(AND(D9/B9&gt;B13,D9/B9&lt;D13)," CG ok"," Unsafe CG")</f>
        <v xml:space="preserve"> CG ok</v>
      </c>
      <c r="D10" s="7"/>
    </row>
    <row r="11" spans="1:7">
      <c r="A11" s="5" t="s">
        <v>14</v>
      </c>
      <c r="B11" s="15">
        <f>IF(AND(B9&gt;1650,B9&lt;1851),84+0.00505*(B9-1650),0)</f>
        <v>0</v>
      </c>
      <c r="D11" s="7"/>
    </row>
    <row r="12" spans="1:7" ht="23" customHeight="1" thickBot="1">
      <c r="A12" s="16" t="s">
        <v>15</v>
      </c>
      <c r="B12" s="17">
        <f>IF(B9&lt;1651,84,0)</f>
        <v>0</v>
      </c>
      <c r="C12" s="18" t="s">
        <v>11</v>
      </c>
      <c r="D12" s="19">
        <f>D9/B9</f>
        <v>86.411805639958118</v>
      </c>
    </row>
    <row r="13" spans="1:7" ht="17" customHeight="1">
      <c r="A13" s="4" t="s">
        <v>16</v>
      </c>
      <c r="B13" s="9">
        <f>SUM(B10:B12)</f>
        <v>86.401526500000003</v>
      </c>
      <c r="C13" s="4" t="s">
        <v>12</v>
      </c>
      <c r="D13" s="13">
        <v>94</v>
      </c>
    </row>
    <row r="14" spans="1:7" ht="45" customHeight="1">
      <c r="A14" s="5"/>
      <c r="B14" s="4"/>
      <c r="G14" s="21"/>
    </row>
    <row r="15" spans="1:7" ht="21" customHeight="1">
      <c r="A15" s="4"/>
      <c r="B15" s="4"/>
      <c r="F15" s="21"/>
      <c r="G15" s="22"/>
    </row>
    <row r="16" spans="1:7" ht="16">
      <c r="A16" s="4"/>
      <c r="F16" s="22"/>
      <c r="G16" s="23"/>
    </row>
    <row r="17" spans="1:6" ht="38" customHeight="1">
      <c r="A17" s="4"/>
      <c r="F17" s="24"/>
    </row>
    <row r="18" spans="1:6">
      <c r="A18" s="4"/>
    </row>
    <row r="19" spans="1:6">
      <c r="A19" s="4"/>
    </row>
    <row r="20" spans="1:6">
      <c r="A20" s="4"/>
    </row>
    <row r="21" spans="1:6">
      <c r="A21" s="4"/>
    </row>
    <row r="22" spans="1:6">
      <c r="A22" s="4"/>
    </row>
    <row r="23" spans="1:6">
      <c r="A23" s="4"/>
    </row>
    <row r="24" spans="1:6">
      <c r="A24" s="4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2021-10-25T00:26:48Z</dcterms:created>
  <dcterms:modified xsi:type="dcterms:W3CDTF">2021-11-24T20:23:04Z</dcterms:modified>
</cp:coreProperties>
</file>